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77B66BE4-7236-4151-8A33-14000C46251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nnexure-1 " sheetId="2" r:id="rId1"/>
    <sheet name="Annexure-2" sheetId="3" r:id="rId2"/>
    <sheet name="Sheet4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6" i="3" l="1"/>
  <c r="L15" i="3"/>
  <c r="L14" i="3"/>
  <c r="L13" i="3"/>
  <c r="L11" i="3"/>
  <c r="L12" i="3"/>
  <c r="L8" i="3"/>
  <c r="L7" i="3"/>
  <c r="L10" i="3" l="1"/>
  <c r="I8" i="3" l="1"/>
  <c r="I7" i="3"/>
  <c r="I16" i="3" l="1"/>
  <c r="F16" i="3"/>
  <c r="I15" i="3"/>
  <c r="F15" i="3"/>
  <c r="I13" i="3"/>
  <c r="F13" i="3"/>
  <c r="I11" i="3"/>
  <c r="I12" i="3"/>
  <c r="I10" i="3"/>
  <c r="F11" i="3"/>
  <c r="F12" i="3"/>
  <c r="F10" i="3"/>
  <c r="F8" i="3"/>
  <c r="F7" i="3"/>
  <c r="F14" i="3" l="1"/>
  <c r="F17" i="3" s="1"/>
  <c r="F18" i="3" l="1"/>
  <c r="F19" i="3" s="1"/>
  <c r="C4" i="3" l="1"/>
  <c r="K8" i="4"/>
  <c r="L8" i="4"/>
  <c r="M8" i="4"/>
  <c r="D8" i="4"/>
  <c r="E8" i="4"/>
  <c r="F8" i="4"/>
  <c r="I14" i="3" l="1"/>
  <c r="I17" i="3" s="1"/>
  <c r="I18" i="3" s="1"/>
  <c r="I19" i="3" s="1"/>
  <c r="L17" i="3" l="1"/>
  <c r="L18" i="3" s="1"/>
  <c r="L19" i="3" s="1"/>
</calcChain>
</file>

<file path=xl/sharedStrings.xml><?xml version="1.0" encoding="utf-8"?>
<sst xmlns="http://schemas.openxmlformats.org/spreadsheetml/2006/main" count="131" uniqueCount="90">
  <si>
    <t>Remaining</t>
  </si>
  <si>
    <t>0.0030 Max</t>
  </si>
  <si>
    <t>0.0010 Max</t>
  </si>
  <si>
    <t>0.0050 Max</t>
  </si>
  <si>
    <t>0.0200 Max</t>
  </si>
  <si>
    <t>Component</t>
  </si>
  <si>
    <t>Zinc (Zn)</t>
  </si>
  <si>
    <t>Lead (Pb)</t>
  </si>
  <si>
    <t>Copper (Cu)</t>
  </si>
  <si>
    <t>Cadmium  (Cd)</t>
  </si>
  <si>
    <t>Iron (Fe)</t>
  </si>
  <si>
    <t>Aluminium  (Al)</t>
  </si>
  <si>
    <t>Tin (Sn)</t>
  </si>
  <si>
    <t>Nickel (Ni)</t>
  </si>
  <si>
    <t>Silicon(Si)</t>
  </si>
  <si>
    <t>Shape</t>
  </si>
  <si>
    <t xml:space="preserve">Standard </t>
  </si>
  <si>
    <t xml:space="preserve">Melting Loss </t>
  </si>
  <si>
    <t xml:space="preserve">Mechanical Properties </t>
  </si>
  <si>
    <t xml:space="preserve">Physical Properties </t>
  </si>
  <si>
    <t>0.0300 Max</t>
  </si>
  <si>
    <t>3.9~4.2</t>
  </si>
  <si>
    <t>Magnesium (Mg)</t>
  </si>
  <si>
    <t>0.035~ 0.06</t>
  </si>
  <si>
    <t>9 Kg Ingot/1000 kg Bundle</t>
  </si>
  <si>
    <t xml:space="preserve">IS 713 /BS 1774/ASTM B240                         </t>
  </si>
  <si>
    <t xml:space="preserve">As per IS:742 Section A-2.1 </t>
  </si>
  <si>
    <t>%Fe</t>
  </si>
  <si>
    <t>%Si</t>
  </si>
  <si>
    <t>AL 1020</t>
  </si>
  <si>
    <t>AL 0610</t>
  </si>
  <si>
    <t>Al P0302</t>
  </si>
  <si>
    <t>AL P0302</t>
  </si>
  <si>
    <t>Zinc</t>
  </si>
  <si>
    <t>Aluminium</t>
  </si>
  <si>
    <t>AL P0610</t>
  </si>
  <si>
    <t xml:space="preserve">Assumption to be Taken for Quote </t>
  </si>
  <si>
    <t>₹/Mt</t>
  </si>
  <si>
    <t>Aluminum</t>
  </si>
  <si>
    <t xml:space="preserve">Copper </t>
  </si>
  <si>
    <t>UOM</t>
  </si>
  <si>
    <t xml:space="preserve">Norms </t>
  </si>
  <si>
    <t>Cost (₹/Mt)</t>
  </si>
  <si>
    <t>A</t>
  </si>
  <si>
    <t>%</t>
  </si>
  <si>
    <t>B</t>
  </si>
  <si>
    <t>C</t>
  </si>
  <si>
    <t>Oil Fired (LDO)</t>
  </si>
  <si>
    <t>Ltr/Mt</t>
  </si>
  <si>
    <t>Gas fired( LPG/ PNG/LNG)</t>
  </si>
  <si>
    <t>Kg/Mt</t>
  </si>
  <si>
    <t xml:space="preserve">Power Operated </t>
  </si>
  <si>
    <t xml:space="preserve">Kwh/Mt </t>
  </si>
  <si>
    <t>D</t>
  </si>
  <si>
    <t>E</t>
  </si>
  <si>
    <t>F</t>
  </si>
  <si>
    <t xml:space="preserve">Strapping and wrapping </t>
  </si>
  <si>
    <t>G</t>
  </si>
  <si>
    <t xml:space="preserve">Other Process Consumable </t>
  </si>
  <si>
    <t>Total Cost</t>
  </si>
  <si>
    <t>Margin</t>
  </si>
  <si>
    <t>Processing Cost (in $)</t>
  </si>
  <si>
    <t xml:space="preserve">Dross Generated  </t>
  </si>
  <si>
    <t xml:space="preserve">Rate </t>
  </si>
  <si>
    <t>Energy Consumption:</t>
  </si>
  <si>
    <t xml:space="preserve">Manpower </t>
  </si>
  <si>
    <t xml:space="preserve">Other overheads </t>
  </si>
  <si>
    <t>$/Mt</t>
  </si>
  <si>
    <t>Surface should be free from cracks/ cavities/oxides and external contamination.The remelting dross generation should be below 0.5%.</t>
  </si>
  <si>
    <t>0.005 Max</t>
  </si>
  <si>
    <t xml:space="preserve">0.1 Max </t>
  </si>
  <si>
    <t>0.7~1.1</t>
  </si>
  <si>
    <t xml:space="preserve">1 Ton Jumbo Ingot </t>
  </si>
  <si>
    <t xml:space="preserve">As per IS/ASTM Standard </t>
  </si>
  <si>
    <t xml:space="preserve">Surface should be free from cracks/ cavities/oxides and external contamination.Homogeneity across the Ingot </t>
  </si>
  <si>
    <t>Zn Diecasting Alloy -Z3 (%)</t>
  </si>
  <si>
    <t>Zn Diecasting Alloy -Z5  (%)</t>
  </si>
  <si>
    <t>Zn-Al-Si Alloy (%)</t>
  </si>
  <si>
    <t>Zinc Diecasting Alloy -Z5</t>
  </si>
  <si>
    <t xml:space="preserve">Zinc Diecasting Alloy -Z3 </t>
  </si>
  <si>
    <t xml:space="preserve">Zn-Al-Si Alloy </t>
  </si>
  <si>
    <t>Overall Yield ( basis Per Ton Input Metal)</t>
  </si>
  <si>
    <t>H</t>
  </si>
  <si>
    <t>I</t>
  </si>
  <si>
    <t>J</t>
  </si>
  <si>
    <t>K</t>
  </si>
  <si>
    <t>Instructions</t>
  </si>
  <si>
    <t>All the Calculation should be as per "UOM"</t>
  </si>
  <si>
    <t>Please give the inputs in " Norms" and for Energy Consumption,give Inputs for both " Norms"and " Rate".</t>
  </si>
  <si>
    <t>Please state clearly all the Assumptions taken if any.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</si>
</sst>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FFFFFF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rgb="FF4F81BD"/>
      </right>
      <top style="thin">
        <color theme="4"/>
      </top>
      <bottom style="thin">
        <color theme="4"/>
      </bottom>
      <diagonal/>
    </border>
    <border>
      <left style="thin">
        <color rgb="FFFFFFFF"/>
      </left>
      <right/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theme="4"/>
      </top>
      <bottom style="thin">
        <color theme="4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3" borderId="8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0" fontId="1" fillId="2" borderId="8" xfId="0" applyFont="1" applyFill="1" applyBorder="1" applyAlignment="1">
      <alignment horizontal="center" vertical="center" wrapText="1" readingOrder="1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 applyBorder="1"/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0" fontId="5" fillId="0" borderId="8" xfId="0" applyNumberFormat="1" applyFont="1" applyBorder="1" applyAlignment="1">
      <alignment horizontal="center" wrapText="1"/>
    </xf>
    <xf numFmtId="1" fontId="5" fillId="0" borderId="8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/>
    </xf>
    <xf numFmtId="9" fontId="5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 readingOrder="1"/>
    </xf>
    <xf numFmtId="0" fontId="2" fillId="0" borderId="11" xfId="0" applyFont="1" applyBorder="1" applyAlignment="1">
      <alignment horizontal="center" vertical="center" wrapText="1" readingOrder="1"/>
    </xf>
    <xf numFmtId="10" fontId="5" fillId="0" borderId="8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 vertical="center" wrapText="1" readingOrder="1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tabSelected="1" workbookViewId="0">
      <selection activeCell="D2" sqref="D2"/>
    </sheetView>
  </sheetViews>
  <sheetFormatPr defaultRowHeight="15" x14ac:dyDescent="0.25"/>
  <cols>
    <col min="1" max="1" width="25.28515625" customWidth="1"/>
    <col min="2" max="3" width="29.7109375" bestFit="1" customWidth="1"/>
    <col min="4" max="4" width="32.140625" customWidth="1"/>
    <col min="10" max="10" width="10.5703125" bestFit="1" customWidth="1"/>
  </cols>
  <sheetData>
    <row r="1" spans="1:4" x14ac:dyDescent="0.25">
      <c r="A1" s="35"/>
      <c r="B1" s="35"/>
      <c r="C1" s="36"/>
    </row>
    <row r="2" spans="1:4" ht="30" x14ac:dyDescent="0.25">
      <c r="A2" s="2" t="s">
        <v>5</v>
      </c>
      <c r="B2" s="11" t="s">
        <v>75</v>
      </c>
      <c r="C2" s="11" t="s">
        <v>76</v>
      </c>
      <c r="D2" s="12" t="s">
        <v>77</v>
      </c>
    </row>
    <row r="3" spans="1:4" ht="16.5" x14ac:dyDescent="0.25">
      <c r="A3" s="3" t="s">
        <v>6</v>
      </c>
      <c r="B3" s="1" t="s">
        <v>0</v>
      </c>
      <c r="C3" s="5" t="s">
        <v>0</v>
      </c>
      <c r="D3" s="1">
        <v>43.5</v>
      </c>
    </row>
    <row r="4" spans="1:4" ht="16.5" x14ac:dyDescent="0.25">
      <c r="A4" s="3" t="s">
        <v>7</v>
      </c>
      <c r="B4" s="1" t="s">
        <v>1</v>
      </c>
      <c r="C4" s="1" t="s">
        <v>1</v>
      </c>
      <c r="D4" s="1"/>
    </row>
    <row r="5" spans="1:4" ht="16.5" x14ac:dyDescent="0.25">
      <c r="A5" s="3" t="s">
        <v>8</v>
      </c>
      <c r="B5" s="1" t="s">
        <v>20</v>
      </c>
      <c r="C5" s="1" t="s">
        <v>71</v>
      </c>
      <c r="D5" s="1" t="s">
        <v>69</v>
      </c>
    </row>
    <row r="6" spans="1:4" ht="16.5" x14ac:dyDescent="0.25">
      <c r="A6" s="3" t="s">
        <v>9</v>
      </c>
      <c r="B6" s="1" t="s">
        <v>2</v>
      </c>
      <c r="C6" s="1" t="s">
        <v>2</v>
      </c>
      <c r="D6" s="1" t="s">
        <v>69</v>
      </c>
    </row>
    <row r="7" spans="1:4" ht="16.5" x14ac:dyDescent="0.25">
      <c r="A7" s="3" t="s">
        <v>10</v>
      </c>
      <c r="B7" s="1" t="s">
        <v>3</v>
      </c>
      <c r="C7" s="1" t="s">
        <v>3</v>
      </c>
      <c r="D7" s="1" t="s">
        <v>70</v>
      </c>
    </row>
    <row r="8" spans="1:4" ht="16.5" x14ac:dyDescent="0.25">
      <c r="A8" s="3" t="s">
        <v>11</v>
      </c>
      <c r="B8" s="1" t="s">
        <v>21</v>
      </c>
      <c r="C8" s="1" t="s">
        <v>21</v>
      </c>
      <c r="D8" s="5" t="s">
        <v>0</v>
      </c>
    </row>
    <row r="9" spans="1:4" ht="16.5" x14ac:dyDescent="0.25">
      <c r="A9" s="3" t="s">
        <v>12</v>
      </c>
      <c r="B9" s="1" t="s">
        <v>2</v>
      </c>
      <c r="C9" s="1" t="s">
        <v>2</v>
      </c>
      <c r="D9" s="1"/>
    </row>
    <row r="10" spans="1:4" ht="16.5" x14ac:dyDescent="0.25">
      <c r="A10" s="3" t="s">
        <v>22</v>
      </c>
      <c r="B10" s="1" t="s">
        <v>23</v>
      </c>
      <c r="C10" s="1" t="s">
        <v>23</v>
      </c>
      <c r="D10" s="1"/>
    </row>
    <row r="11" spans="1:4" ht="16.5" x14ac:dyDescent="0.25">
      <c r="A11" s="3" t="s">
        <v>13</v>
      </c>
      <c r="B11" s="1" t="s">
        <v>2</v>
      </c>
      <c r="C11" s="1" t="s">
        <v>2</v>
      </c>
      <c r="D11" s="1"/>
    </row>
    <row r="12" spans="1:4" ht="16.5" x14ac:dyDescent="0.25">
      <c r="A12" s="3" t="s">
        <v>14</v>
      </c>
      <c r="B12" s="1" t="s">
        <v>4</v>
      </c>
      <c r="C12" s="1" t="s">
        <v>4</v>
      </c>
      <c r="D12" s="1">
        <v>1.5</v>
      </c>
    </row>
    <row r="13" spans="1:4" ht="16.5" x14ac:dyDescent="0.25">
      <c r="A13" s="3" t="s">
        <v>15</v>
      </c>
      <c r="B13" s="1" t="s">
        <v>24</v>
      </c>
      <c r="C13" s="1" t="s">
        <v>24</v>
      </c>
      <c r="D13" s="1" t="s">
        <v>72</v>
      </c>
    </row>
    <row r="14" spans="1:4" ht="16.5" x14ac:dyDescent="0.25">
      <c r="A14" s="3" t="s">
        <v>16</v>
      </c>
      <c r="B14" s="1" t="s">
        <v>25</v>
      </c>
      <c r="C14" s="1" t="s">
        <v>25</v>
      </c>
      <c r="D14" s="1" t="s">
        <v>73</v>
      </c>
    </row>
    <row r="15" spans="1:4" ht="87.75" customHeight="1" x14ac:dyDescent="0.25">
      <c r="A15" s="4" t="s">
        <v>19</v>
      </c>
      <c r="B15" s="33" t="s">
        <v>68</v>
      </c>
      <c r="C15" s="34"/>
      <c r="D15" s="30" t="s">
        <v>74</v>
      </c>
    </row>
    <row r="16" spans="1:4" ht="27" customHeight="1" x14ac:dyDescent="0.25">
      <c r="A16" s="7" t="s">
        <v>18</v>
      </c>
      <c r="B16" s="8" t="s">
        <v>26</v>
      </c>
      <c r="C16" s="31" t="s">
        <v>26</v>
      </c>
      <c r="D16" s="1"/>
    </row>
    <row r="17" spans="3:3" ht="16.5" x14ac:dyDescent="0.25">
      <c r="C17" s="6"/>
    </row>
  </sheetData>
  <mergeCells count="2">
    <mergeCell ref="B15:C15"/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opLeftCell="A7" workbookViewId="0">
      <selection activeCell="J20" sqref="J20"/>
    </sheetView>
  </sheetViews>
  <sheetFormatPr defaultColWidth="9.140625" defaultRowHeight="13.5" x14ac:dyDescent="0.25"/>
  <cols>
    <col min="1" max="1" width="9.140625" style="15"/>
    <col min="2" max="2" width="45" style="15" bestFit="1" customWidth="1"/>
    <col min="3" max="3" width="8.85546875" style="15" bestFit="1" customWidth="1"/>
    <col min="4" max="4" width="10.7109375" style="23" customWidth="1"/>
    <col min="5" max="5" width="10.7109375" style="15" customWidth="1"/>
    <col min="6" max="9" width="10.7109375" style="23" customWidth="1"/>
    <col min="10" max="11" width="9.140625" style="15"/>
    <col min="12" max="12" width="10.28515625" style="15" bestFit="1" customWidth="1"/>
    <col min="13" max="16384" width="9.140625" style="15"/>
  </cols>
  <sheetData>
    <row r="1" spans="1:12" ht="15" x14ac:dyDescent="0.3">
      <c r="A1" s="13"/>
      <c r="B1" s="13" t="s">
        <v>36</v>
      </c>
      <c r="C1" s="14" t="s">
        <v>37</v>
      </c>
    </row>
    <row r="2" spans="1:12" x14ac:dyDescent="0.25">
      <c r="A2" s="16" t="s">
        <v>43</v>
      </c>
      <c r="B2" s="17" t="s">
        <v>33</v>
      </c>
      <c r="C2" s="16">
        <v>167000</v>
      </c>
    </row>
    <row r="3" spans="1:12" x14ac:dyDescent="0.25">
      <c r="A3" s="16" t="s">
        <v>45</v>
      </c>
      <c r="B3" s="17" t="s">
        <v>38</v>
      </c>
      <c r="C3" s="16">
        <v>130000</v>
      </c>
    </row>
    <row r="4" spans="1:12" x14ac:dyDescent="0.25">
      <c r="A4" s="16" t="s">
        <v>46</v>
      </c>
      <c r="B4" s="17" t="s">
        <v>39</v>
      </c>
      <c r="C4" s="16">
        <f>5900*76</f>
        <v>448400</v>
      </c>
    </row>
    <row r="5" spans="1:12" ht="15" x14ac:dyDescent="0.3">
      <c r="A5" s="22"/>
      <c r="B5" s="18"/>
      <c r="C5" s="22"/>
      <c r="D5" s="37" t="s">
        <v>79</v>
      </c>
      <c r="E5" s="37"/>
      <c r="F5" s="37"/>
      <c r="G5" s="37" t="s">
        <v>78</v>
      </c>
      <c r="H5" s="37"/>
      <c r="I5" s="37"/>
      <c r="J5" s="37" t="s">
        <v>80</v>
      </c>
      <c r="K5" s="37"/>
      <c r="L5" s="37"/>
    </row>
    <row r="6" spans="1:12" ht="15" x14ac:dyDescent="0.3">
      <c r="A6" s="16"/>
      <c r="B6" s="17"/>
      <c r="C6" s="14" t="s">
        <v>40</v>
      </c>
      <c r="D6" s="14" t="s">
        <v>41</v>
      </c>
      <c r="E6" s="14" t="s">
        <v>63</v>
      </c>
      <c r="F6" s="14" t="s">
        <v>42</v>
      </c>
      <c r="G6" s="14" t="s">
        <v>41</v>
      </c>
      <c r="H6" s="14" t="s">
        <v>63</v>
      </c>
      <c r="I6" s="14" t="s">
        <v>42</v>
      </c>
      <c r="J6" s="29" t="s">
        <v>41</v>
      </c>
      <c r="K6" s="29" t="s">
        <v>63</v>
      </c>
      <c r="L6" s="29" t="s">
        <v>42</v>
      </c>
    </row>
    <row r="7" spans="1:12" x14ac:dyDescent="0.25">
      <c r="A7" s="16" t="s">
        <v>43</v>
      </c>
      <c r="B7" s="19" t="s">
        <v>17</v>
      </c>
      <c r="C7" s="20" t="s">
        <v>44</v>
      </c>
      <c r="D7" s="32"/>
      <c r="E7" s="24"/>
      <c r="F7" s="25">
        <f>+(0.96*$C$2+0.04*$C$3)*$D$7</f>
        <v>0</v>
      </c>
      <c r="G7" s="20"/>
      <c r="H7" s="20"/>
      <c r="I7" s="25">
        <f>+(0.95*$C$2+0.04*$C$3+0.01*$C$4)*$G$7</f>
        <v>0</v>
      </c>
      <c r="J7" s="20"/>
      <c r="K7" s="20"/>
      <c r="L7" s="25">
        <f>+(0.435*$C$2+0.55*$C$3)*$J$7</f>
        <v>0</v>
      </c>
    </row>
    <row r="8" spans="1:12" x14ac:dyDescent="0.25">
      <c r="A8" s="16" t="s">
        <v>45</v>
      </c>
      <c r="B8" s="21" t="s">
        <v>62</v>
      </c>
      <c r="C8" s="20" t="s">
        <v>44</v>
      </c>
      <c r="D8" s="26"/>
      <c r="E8" s="26"/>
      <c r="F8" s="25">
        <f>+(0.96*$C$2+0.04*$C$3)*$D$8</f>
        <v>0</v>
      </c>
      <c r="G8" s="20"/>
      <c r="H8" s="20"/>
      <c r="I8" s="25">
        <f>+(0.95*$C$2+0.04*$C$3+0.01*$C$4)*$G$8</f>
        <v>0</v>
      </c>
      <c r="J8" s="20"/>
      <c r="K8" s="20"/>
      <c r="L8" s="25">
        <f>+(0.435*$C$2+0.55*$C$3)*$J$8</f>
        <v>0</v>
      </c>
    </row>
    <row r="9" spans="1:12" ht="15" x14ac:dyDescent="0.3">
      <c r="A9" s="16" t="s">
        <v>46</v>
      </c>
      <c r="B9" s="13" t="s">
        <v>64</v>
      </c>
      <c r="C9" s="17"/>
      <c r="D9" s="16"/>
      <c r="E9" s="17"/>
      <c r="F9" s="25"/>
      <c r="G9" s="16"/>
      <c r="H9" s="16"/>
      <c r="I9" s="25"/>
      <c r="J9" s="16"/>
      <c r="K9" s="16"/>
      <c r="L9" s="25"/>
    </row>
    <row r="10" spans="1:12" x14ac:dyDescent="0.25">
      <c r="A10" s="16"/>
      <c r="B10" s="17" t="s">
        <v>47</v>
      </c>
      <c r="C10" s="16" t="s">
        <v>48</v>
      </c>
      <c r="D10" s="16"/>
      <c r="E10" s="17"/>
      <c r="F10" s="25">
        <f>+$D10*$E10</f>
        <v>0</v>
      </c>
      <c r="G10" s="16"/>
      <c r="H10" s="16"/>
      <c r="I10" s="25">
        <f>+$G10*$H10</f>
        <v>0</v>
      </c>
      <c r="J10" s="16"/>
      <c r="K10" s="16"/>
      <c r="L10" s="25">
        <f>+$J10*$K10</f>
        <v>0</v>
      </c>
    </row>
    <row r="11" spans="1:12" x14ac:dyDescent="0.25">
      <c r="A11" s="16"/>
      <c r="B11" s="17" t="s">
        <v>49</v>
      </c>
      <c r="C11" s="16" t="s">
        <v>50</v>
      </c>
      <c r="D11" s="16"/>
      <c r="E11" s="17"/>
      <c r="F11" s="25">
        <f t="shared" ref="F11:F12" si="0">+$D11*$E11</f>
        <v>0</v>
      </c>
      <c r="G11" s="16"/>
      <c r="H11" s="16"/>
      <c r="I11" s="25">
        <f t="shared" ref="I11:I12" si="1">+$G11*$H11</f>
        <v>0</v>
      </c>
      <c r="J11" s="16"/>
      <c r="K11" s="16"/>
      <c r="L11" s="25">
        <f t="shared" ref="L11:L12" si="2">+$J11*$K11</f>
        <v>0</v>
      </c>
    </row>
    <row r="12" spans="1:12" x14ac:dyDescent="0.25">
      <c r="A12" s="16"/>
      <c r="B12" s="17" t="s">
        <v>51</v>
      </c>
      <c r="C12" s="16" t="s">
        <v>52</v>
      </c>
      <c r="D12" s="16"/>
      <c r="E12" s="17"/>
      <c r="F12" s="25">
        <f t="shared" si="0"/>
        <v>0</v>
      </c>
      <c r="G12" s="16"/>
      <c r="H12" s="16"/>
      <c r="I12" s="25">
        <f t="shared" si="1"/>
        <v>0</v>
      </c>
      <c r="J12" s="16"/>
      <c r="K12" s="16"/>
      <c r="L12" s="25">
        <f t="shared" si="2"/>
        <v>0</v>
      </c>
    </row>
    <row r="13" spans="1:12" x14ac:dyDescent="0.25">
      <c r="A13" s="16" t="s">
        <v>53</v>
      </c>
      <c r="B13" s="17" t="s">
        <v>65</v>
      </c>
      <c r="C13" s="16" t="s">
        <v>37</v>
      </c>
      <c r="D13" s="16"/>
      <c r="E13" s="16"/>
      <c r="F13" s="25">
        <f>+$D13</f>
        <v>0</v>
      </c>
      <c r="G13" s="16"/>
      <c r="H13" s="16"/>
      <c r="I13" s="25">
        <f>+$G13</f>
        <v>0</v>
      </c>
      <c r="J13" s="16"/>
      <c r="K13" s="16"/>
      <c r="L13" s="25">
        <f>+$J13</f>
        <v>0</v>
      </c>
    </row>
    <row r="14" spans="1:12" x14ac:dyDescent="0.25">
      <c r="A14" s="16" t="s">
        <v>54</v>
      </c>
      <c r="B14" s="17" t="s">
        <v>66</v>
      </c>
      <c r="C14" s="16" t="s">
        <v>44</v>
      </c>
      <c r="D14" s="28"/>
      <c r="E14" s="17"/>
      <c r="F14" s="25">
        <f>+SUM($F$7:$F$13)*$D$14</f>
        <v>0</v>
      </c>
      <c r="G14" s="28"/>
      <c r="H14" s="16"/>
      <c r="I14" s="25">
        <f>+SUM($I$7:$I$13)*$G$14</f>
        <v>0</v>
      </c>
      <c r="J14" s="28"/>
      <c r="K14" s="16"/>
      <c r="L14" s="25">
        <f>+SUM($L$7:$L$13)*$J$14</f>
        <v>0</v>
      </c>
    </row>
    <row r="15" spans="1:12" x14ac:dyDescent="0.25">
      <c r="A15" s="16" t="s">
        <v>55</v>
      </c>
      <c r="B15" s="17" t="s">
        <v>56</v>
      </c>
      <c r="C15" s="16" t="s">
        <v>37</v>
      </c>
      <c r="D15" s="16"/>
      <c r="E15" s="17"/>
      <c r="F15" s="25">
        <f>+$D$15</f>
        <v>0</v>
      </c>
      <c r="G15" s="16"/>
      <c r="H15" s="16"/>
      <c r="I15" s="25">
        <f>+$G$15</f>
        <v>0</v>
      </c>
      <c r="J15" s="16"/>
      <c r="K15" s="16"/>
      <c r="L15" s="25">
        <f>+$J$15</f>
        <v>0</v>
      </c>
    </row>
    <row r="16" spans="1:12" x14ac:dyDescent="0.25">
      <c r="A16" s="16" t="s">
        <v>57</v>
      </c>
      <c r="B16" s="17" t="s">
        <v>58</v>
      </c>
      <c r="C16" s="16" t="s">
        <v>37</v>
      </c>
      <c r="D16" s="16"/>
      <c r="E16" s="17"/>
      <c r="F16" s="25">
        <f>+$D$16</f>
        <v>0</v>
      </c>
      <c r="G16" s="16"/>
      <c r="H16" s="16"/>
      <c r="I16" s="25">
        <f>+$G$16</f>
        <v>0</v>
      </c>
      <c r="J16" s="16"/>
      <c r="K16" s="16"/>
      <c r="L16" s="25">
        <f>+$J$16</f>
        <v>0</v>
      </c>
    </row>
    <row r="17" spans="1:12" ht="15" x14ac:dyDescent="0.3">
      <c r="A17" s="16" t="s">
        <v>82</v>
      </c>
      <c r="B17" s="13" t="s">
        <v>59</v>
      </c>
      <c r="C17" s="14" t="s">
        <v>37</v>
      </c>
      <c r="D17" s="14"/>
      <c r="E17" s="13"/>
      <c r="F17" s="27">
        <f>SUM(F7:F16)</f>
        <v>0</v>
      </c>
      <c r="G17" s="14"/>
      <c r="H17" s="14"/>
      <c r="I17" s="27">
        <f>SUM(I7:I16)</f>
        <v>0</v>
      </c>
      <c r="J17" s="29"/>
      <c r="K17" s="29"/>
      <c r="L17" s="27">
        <f>SUM(L7:L16)</f>
        <v>0</v>
      </c>
    </row>
    <row r="18" spans="1:12" x14ac:dyDescent="0.25">
      <c r="A18" s="16" t="s">
        <v>83</v>
      </c>
      <c r="B18" s="17" t="s">
        <v>60</v>
      </c>
      <c r="C18" s="16" t="s">
        <v>44</v>
      </c>
      <c r="D18" s="28"/>
      <c r="E18" s="17"/>
      <c r="F18" s="25">
        <f>+D18*F17</f>
        <v>0</v>
      </c>
      <c r="G18" s="28"/>
      <c r="H18" s="16"/>
      <c r="I18" s="25">
        <f>+G18*I17</f>
        <v>0</v>
      </c>
      <c r="J18" s="28"/>
      <c r="K18" s="16"/>
      <c r="L18" s="25">
        <f>+J18*L17</f>
        <v>0</v>
      </c>
    </row>
    <row r="19" spans="1:12" ht="15" x14ac:dyDescent="0.3">
      <c r="A19" s="16" t="s">
        <v>84</v>
      </c>
      <c r="B19" s="13" t="s">
        <v>61</v>
      </c>
      <c r="C19" s="16" t="s">
        <v>67</v>
      </c>
      <c r="D19" s="14"/>
      <c r="E19" s="13"/>
      <c r="F19" s="27">
        <f>+(F17+F18)/76</f>
        <v>0</v>
      </c>
      <c r="G19" s="14"/>
      <c r="H19" s="14"/>
      <c r="I19" s="27">
        <f>+(I17+I18)/76</f>
        <v>0</v>
      </c>
      <c r="J19" s="29"/>
      <c r="K19" s="29"/>
      <c r="L19" s="27">
        <f>+(L17+L18)/76</f>
        <v>0</v>
      </c>
    </row>
    <row r="20" spans="1:12" ht="15" x14ac:dyDescent="0.3">
      <c r="A20" s="16" t="s">
        <v>85</v>
      </c>
      <c r="B20" s="13" t="s">
        <v>81</v>
      </c>
      <c r="C20" s="16" t="s">
        <v>44</v>
      </c>
      <c r="D20" s="17"/>
      <c r="E20" s="17"/>
      <c r="F20" s="17"/>
      <c r="G20" s="17"/>
      <c r="H20" s="17"/>
      <c r="I20" s="17"/>
      <c r="J20" s="17"/>
      <c r="K20" s="17"/>
      <c r="L20" s="17"/>
    </row>
    <row r="22" spans="1:12" ht="15" x14ac:dyDescent="0.3">
      <c r="B22" s="13" t="s">
        <v>86</v>
      </c>
    </row>
    <row r="23" spans="1:12" ht="41.25" customHeight="1" x14ac:dyDescent="0.25">
      <c r="B23" s="19" t="s">
        <v>88</v>
      </c>
    </row>
    <row r="24" spans="1:12" x14ac:dyDescent="0.25">
      <c r="B24" s="17" t="s">
        <v>87</v>
      </c>
    </row>
    <row r="25" spans="1:12" x14ac:dyDescent="0.25">
      <c r="B25" s="17" t="s">
        <v>89</v>
      </c>
    </row>
  </sheetData>
  <mergeCells count="3">
    <mergeCell ref="D5:F5"/>
    <mergeCell ref="G5:I5"/>
    <mergeCell ref="J5:L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M8"/>
  <sheetViews>
    <sheetView workbookViewId="0">
      <selection activeCell="E5" sqref="E5"/>
    </sheetView>
  </sheetViews>
  <sheetFormatPr defaultRowHeight="15" x14ac:dyDescent="0.25"/>
  <cols>
    <col min="3" max="3" width="13.28515625" customWidth="1"/>
    <col min="6" max="6" width="13.140625" customWidth="1"/>
    <col min="10" max="10" width="11.7109375" customWidth="1"/>
    <col min="13" max="13" width="12" customWidth="1"/>
  </cols>
  <sheetData>
    <row r="4" spans="3:13" ht="33" x14ac:dyDescent="0.25">
      <c r="C4" s="9"/>
      <c r="D4" s="9" t="s">
        <v>29</v>
      </c>
      <c r="E4" s="9" t="s">
        <v>35</v>
      </c>
      <c r="F4" s="9" t="s">
        <v>31</v>
      </c>
      <c r="J4" s="9"/>
      <c r="K4" s="9" t="s">
        <v>29</v>
      </c>
      <c r="L4" s="9" t="s">
        <v>30</v>
      </c>
      <c r="M4" s="9" t="s">
        <v>32</v>
      </c>
    </row>
    <row r="5" spans="3:13" ht="16.5" x14ac:dyDescent="0.25">
      <c r="C5" s="9"/>
      <c r="D5" s="9" t="s">
        <v>27</v>
      </c>
      <c r="E5" s="10" t="s">
        <v>27</v>
      </c>
      <c r="F5" s="9" t="s">
        <v>27</v>
      </c>
      <c r="J5" s="9"/>
      <c r="K5" s="9" t="s">
        <v>28</v>
      </c>
      <c r="L5" s="10" t="s">
        <v>28</v>
      </c>
      <c r="M5" s="9" t="s">
        <v>28</v>
      </c>
    </row>
    <row r="6" spans="3:13" ht="16.5" x14ac:dyDescent="0.25">
      <c r="C6" s="9" t="s">
        <v>33</v>
      </c>
      <c r="D6" s="9">
        <v>1E-3</v>
      </c>
      <c r="E6" s="10">
        <v>1E-3</v>
      </c>
      <c r="F6" s="9">
        <v>1E-3</v>
      </c>
      <c r="J6" s="9" t="s">
        <v>33</v>
      </c>
      <c r="K6" s="9">
        <v>1E-4</v>
      </c>
      <c r="L6" s="10">
        <v>1E-4</v>
      </c>
      <c r="M6" s="9">
        <v>1E-4</v>
      </c>
    </row>
    <row r="7" spans="3:13" ht="33" x14ac:dyDescent="0.25">
      <c r="C7" s="9" t="s">
        <v>34</v>
      </c>
      <c r="D7" s="9">
        <v>0.2</v>
      </c>
      <c r="E7" s="10">
        <v>0.1</v>
      </c>
      <c r="F7" s="9">
        <v>0.02</v>
      </c>
      <c r="J7" s="9" t="s">
        <v>34</v>
      </c>
      <c r="K7" s="9">
        <v>0.1</v>
      </c>
      <c r="L7" s="10">
        <v>0.05</v>
      </c>
      <c r="M7" s="9">
        <v>0.03</v>
      </c>
    </row>
    <row r="8" spans="3:13" ht="16.5" x14ac:dyDescent="0.25">
      <c r="C8" s="9"/>
      <c r="D8" s="9">
        <f>(D6*0.96)+(D7*0.04)</f>
        <v>8.9600000000000009E-3</v>
      </c>
      <c r="E8" s="10">
        <f>(E6*0.96)+(E7*0.04)</f>
        <v>4.96E-3</v>
      </c>
      <c r="F8" s="9">
        <f>(F6*0.96)+(F7*0.04)</f>
        <v>1.7600000000000001E-3</v>
      </c>
      <c r="J8" s="9"/>
      <c r="K8" s="9">
        <f>(K6*0.96)+(K7*0.04)</f>
        <v>4.0959999999999998E-3</v>
      </c>
      <c r="L8" s="10">
        <f>(L6*0.96)+(L7*0.04)</f>
        <v>2.0960000000000002E-3</v>
      </c>
      <c r="M8" s="9">
        <f>(M6*0.96)+(M7*0.04)</f>
        <v>1.2959999999999998E-3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Annexure-1 </vt:lpstr>
      <vt:lpstr>Annexure-2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2020-07-07T04:20:09Z</dcterms:modified>
</cp:coreProperties>
</file>